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16d7118eb95a44/Géssica/"/>
    </mc:Choice>
  </mc:AlternateContent>
  <xr:revisionPtr revIDLastSave="11" documentId="8_{39A9FD05-A413-4E13-B1FD-A48DD358A3D2}" xr6:coauthVersionLast="47" xr6:coauthVersionMax="47" xr10:uidLastSave="{AF06FB38-1FCF-4638-94D0-DC35A48BD1A5}"/>
  <bookViews>
    <workbookView xWindow="-120" yWindow="-120" windowWidth="20730" windowHeight="11040" activeTab="1" xr2:uid="{F9846F3E-B948-4995-8864-B1188AF34723}"/>
  </bookViews>
  <sheets>
    <sheet name="Serviços" sheetId="1" r:id="rId1"/>
    <sheet name="Produ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H6" i="2" s="1"/>
  <c r="E6" i="2"/>
  <c r="G5" i="2"/>
  <c r="E5" i="2"/>
  <c r="H5" i="2"/>
  <c r="I5" i="2" s="1"/>
  <c r="J3" i="2"/>
  <c r="J4" i="2"/>
  <c r="J2" i="2"/>
  <c r="I3" i="2"/>
  <c r="I4" i="2"/>
  <c r="I2" i="2"/>
  <c r="C7" i="1"/>
  <c r="E7" i="1"/>
  <c r="E6" i="1"/>
  <c r="H6" i="1" s="1"/>
  <c r="C6" i="1"/>
  <c r="G4" i="2"/>
  <c r="E4" i="2"/>
  <c r="C5" i="1"/>
  <c r="E5" i="1"/>
  <c r="G5" i="1"/>
  <c r="C4" i="1"/>
  <c r="E4" i="1"/>
  <c r="G4" i="1"/>
  <c r="G3" i="1"/>
  <c r="E3" i="1"/>
  <c r="C3" i="1"/>
  <c r="E3" i="2"/>
  <c r="C3" i="2"/>
  <c r="G2" i="1"/>
  <c r="E2" i="1"/>
  <c r="C2" i="1"/>
  <c r="G2" i="2"/>
  <c r="E2" i="2"/>
  <c r="C2" i="2"/>
  <c r="H2" i="2" s="1"/>
  <c r="J6" i="2" l="1"/>
  <c r="I6" i="2"/>
  <c r="H7" i="1"/>
  <c r="H3" i="1"/>
  <c r="H2" i="1"/>
  <c r="I2" i="1" s="1"/>
  <c r="I3" i="1"/>
  <c r="J3" i="1"/>
  <c r="J7" i="1"/>
  <c r="I6" i="1"/>
  <c r="J6" i="1"/>
  <c r="I7" i="1"/>
  <c r="J5" i="2"/>
  <c r="H4" i="2"/>
  <c r="H3" i="2"/>
  <c r="H5" i="1"/>
  <c r="H4" i="1"/>
  <c r="J2" i="1" l="1"/>
  <c r="J4" i="1"/>
  <c r="I4" i="1"/>
  <c r="J5" i="1"/>
  <c r="I5" i="1"/>
</calcChain>
</file>

<file path=xl/sharedStrings.xml><?xml version="1.0" encoding="utf-8"?>
<sst xmlns="http://schemas.openxmlformats.org/spreadsheetml/2006/main" count="31" uniqueCount="23">
  <si>
    <t>Tipo de Serviço</t>
  </si>
  <si>
    <t>Taxa da plataforma</t>
  </si>
  <si>
    <t>Impostos</t>
  </si>
  <si>
    <t>Valor</t>
  </si>
  <si>
    <t xml:space="preserve">Despesas </t>
  </si>
  <si>
    <t>Trafégo</t>
  </si>
  <si>
    <t>Lucro Líquido</t>
  </si>
  <si>
    <t>Custo 1.000</t>
  </si>
  <si>
    <t>Consultoria</t>
  </si>
  <si>
    <t>Perfume</t>
  </si>
  <si>
    <t>Taxa do cartão</t>
  </si>
  <si>
    <t>Valor de compra</t>
  </si>
  <si>
    <t>Camisetas</t>
  </si>
  <si>
    <t>Mentoria</t>
  </si>
  <si>
    <t>Custo 10.000</t>
  </si>
  <si>
    <t>Bolo</t>
  </si>
  <si>
    <t>Curso 1</t>
  </si>
  <si>
    <t>Curso 2</t>
  </si>
  <si>
    <t>Imersão</t>
  </si>
  <si>
    <t>E-book</t>
  </si>
  <si>
    <t>Carro</t>
  </si>
  <si>
    <t>Material/ Custo do serviço</t>
  </si>
  <si>
    <t>Blusa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</si>
</sst>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2">
    <cellStyle name="Normal" xfId="0" builtinId="0"/>
    <cellStyle name="Vírgula" xfId="1" builtinId="3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C3A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123824</xdr:rowOff>
    </xdr:from>
    <xdr:to>
      <xdr:col>5</xdr:col>
      <xdr:colOff>723900</xdr:colOff>
      <xdr:row>13</xdr:row>
      <xdr:rowOff>95249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5676B15-D887-E314-FB7C-9ADAD14A42F9}"/>
            </a:ext>
          </a:extLst>
        </xdr:cNvPr>
        <xdr:cNvSpPr txBox="1"/>
      </xdr:nvSpPr>
      <xdr:spPr>
        <a:xfrm>
          <a:off x="152400" y="2028824"/>
          <a:ext cx="4591050" cy="733425"/>
        </a:xfrm>
        <a:prstGeom prst="flowChartAlternateProcess">
          <a:avLst/>
        </a:prstGeom>
        <a:solidFill>
          <a:srgbClr val="C3A05B"/>
        </a:solidFill>
        <a:ln>
          <a:solidFill>
            <a:srgbClr val="C3A05B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n>
                <a:noFill/>
              </a:ln>
              <a:solidFill>
                <a:schemeClr val="bg1"/>
              </a:solidFill>
            </a:rPr>
            <a:t>Você pode inserir colunas com outros custos e despesas e linhas com outros serviços, a planilha calcula o lucro líquido e os custos 1.000 ou 10.000 de forma automática.</a:t>
          </a:r>
        </a:p>
      </xdr:txBody>
    </xdr:sp>
    <xdr:clientData/>
  </xdr:twoCellAnchor>
  <xdr:twoCellAnchor editAs="oneCell">
    <xdr:from>
      <xdr:col>5</xdr:col>
      <xdr:colOff>371475</xdr:colOff>
      <xdr:row>9</xdr:row>
      <xdr:rowOff>104775</xdr:rowOff>
    </xdr:from>
    <xdr:to>
      <xdr:col>5</xdr:col>
      <xdr:colOff>771525</xdr:colOff>
      <xdr:row>11</xdr:row>
      <xdr:rowOff>123825</xdr:rowOff>
    </xdr:to>
    <xdr:pic>
      <xdr:nvPicPr>
        <xdr:cNvPr id="4" name="Gráfico 3" descr="Marca de verificação do selo com preenchimento sólido">
          <a:extLst>
            <a:ext uri="{FF2B5EF4-FFF2-40B4-BE49-F238E27FC236}">
              <a16:creationId xmlns:a16="http://schemas.microsoft.com/office/drawing/2014/main" id="{9950A2DD-96CA-41B2-9268-BACBD9952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91025" y="2009775"/>
          <a:ext cx="40005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9</xdr:row>
      <xdr:rowOff>123825</xdr:rowOff>
    </xdr:from>
    <xdr:to>
      <xdr:col>5</xdr:col>
      <xdr:colOff>771525</xdr:colOff>
      <xdr:row>14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63EEC154-611B-2F5A-9440-32916FF30CCA}"/>
            </a:ext>
          </a:extLst>
        </xdr:cNvPr>
        <xdr:cNvSpPr txBox="1"/>
      </xdr:nvSpPr>
      <xdr:spPr>
        <a:xfrm>
          <a:off x="142875" y="1838325"/>
          <a:ext cx="5048250" cy="828675"/>
        </a:xfrm>
        <a:prstGeom prst="flowChartAlternateProcess">
          <a:avLst/>
        </a:prstGeom>
        <a:solidFill>
          <a:srgbClr val="C3A05B"/>
        </a:solidFill>
        <a:ln w="9525" cmpd="sng">
          <a:solidFill>
            <a:srgbClr val="C3A05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Você pode inserir colunas com outros custos e despesas e linhas com outros serviços, a planilha calcula o lucro líquido e os custos 1.000 ou 10.000 de forma automática.</a:t>
          </a:r>
          <a:endParaRPr lang="pt-BR">
            <a:solidFill>
              <a:schemeClr val="bg1"/>
            </a:solidFill>
            <a:effectLst/>
          </a:endParaRPr>
        </a:p>
        <a:p>
          <a:endParaRPr lang="pt-BR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5</xdr:col>
      <xdr:colOff>419100</xdr:colOff>
      <xdr:row>9</xdr:row>
      <xdr:rowOff>95250</xdr:rowOff>
    </xdr:from>
    <xdr:to>
      <xdr:col>5</xdr:col>
      <xdr:colOff>819150</xdr:colOff>
      <xdr:row>11</xdr:row>
      <xdr:rowOff>114300</xdr:rowOff>
    </xdr:to>
    <xdr:pic>
      <xdr:nvPicPr>
        <xdr:cNvPr id="4" name="Gráfico 3" descr="Marca de verificação do selo com preenchimento sólido">
          <a:extLst>
            <a:ext uri="{FF2B5EF4-FFF2-40B4-BE49-F238E27FC236}">
              <a16:creationId xmlns:a16="http://schemas.microsoft.com/office/drawing/2014/main" id="{ED4D6153-96C2-F9CB-E7DB-81FF0F660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838700" y="1809750"/>
          <a:ext cx="400050" cy="400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D91B5E-6F59-49B9-A45E-0820E98384DB}" name="Tabela2" displayName="Tabela2" ref="A1:J7" totalsRowShown="0">
  <autoFilter ref="A1:J7" xr:uid="{C9D91B5E-6F59-49B9-A45E-0820E98384DB}"/>
  <tableColumns count="10">
    <tableColumn id="1" xr3:uid="{317845F0-0B64-4569-BDB9-63264D2C88BD}" name="Tipo de Serviço"/>
    <tableColumn id="2" xr3:uid="{2F96C37E-A4D7-4153-8D78-7FFCA1247A3F}" name="Valor" dataCellStyle="Vírgula"/>
    <tableColumn id="3" xr3:uid="{CFAE534C-2885-49BA-ABB1-3B9D60B525D4}" name="Taxa da plataforma" dataCellStyle="Vírgula"/>
    <tableColumn id="4" xr3:uid="{D66E5E7D-D834-4DBB-8790-373EB7A78D0D}" name="Trafégo" dataCellStyle="Vírgula"/>
    <tableColumn id="5" xr3:uid="{EF89C123-6C86-4FBC-837D-974C70100651}" name="Impostos" dataCellStyle="Vírgula"/>
    <tableColumn id="6" xr3:uid="{EC1B9CEF-100B-4927-A205-8FA47DAB59DE}" name="Material/ Custo do serviço" dataCellStyle="Vírgula"/>
    <tableColumn id="7" xr3:uid="{2DC36C3E-EE53-483D-A161-FF1E737DD7B7}" name="Despesas " dataCellStyle="Vírgula"/>
    <tableColumn id="8" xr3:uid="{81448A72-0715-4933-ABBE-F0092379AD2C}" name="Lucro Líquido" dataCellStyle="Vírgula"/>
    <tableColumn id="9" xr3:uid="{805BEC7C-92F1-42C8-B596-65EAF1395C4E}" name="Custo 1.000" dataCellStyle="Vírgula">
      <calculatedColumnFormula>IF(Tabela2[[#This Row],[Lucro Líquido]]&lt;1000,1000/Tabela2[[#This Row],[Lucro Líquido]],0)</calculatedColumnFormula>
    </tableColumn>
    <tableColumn id="10" xr3:uid="{222CE7CF-4C13-4901-B6BE-E87BBF00B0ED}" name="Custo 10.000" dataDxfId="14" dataCellStyle="Vírgula">
      <calculatedColumnFormula>IF(Tabela2[[#This Row],[Lucro Líquido]]&gt;1000,10000/H2,0)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FE4918-1CD7-490B-9A61-8E990C3078B7}" name="Tabela1" displayName="Tabela1" ref="A1:J6" totalsRowShown="0" dataDxfId="13" dataCellStyle="Vírgula">
  <autoFilter ref="A1:J6" xr:uid="{A9FE4918-1CD7-490B-9A61-8E990C3078B7}"/>
  <tableColumns count="10">
    <tableColumn id="1" xr3:uid="{2B9351B6-E033-428F-9C9C-3A2428EC45EA}" name="Tipo de Serviço"/>
    <tableColumn id="2" xr3:uid="{F8B1C6FB-85A5-4F23-A950-9EB9076872B8}" name="Valor" dataDxfId="12" totalsRowDxfId="11" dataCellStyle="Vírgula" totalsRowCellStyle="Vírgula"/>
    <tableColumn id="3" xr3:uid="{1757988E-995A-4FF3-84F1-5D56CA83BDA2}" name="Taxa do cartão" dataDxfId="10" totalsRowDxfId="9" dataCellStyle="Vírgula" totalsRowCellStyle="Vírgula">
      <calculatedColumnFormula>-B2*4.99%</calculatedColumnFormula>
    </tableColumn>
    <tableColumn id="4" xr3:uid="{31930972-5BF4-43E4-84E0-A2017F3234B2}" name="Trafégo" dataCellStyle="Vírgula"/>
    <tableColumn id="5" xr3:uid="{D33E8E74-4380-4814-A1FB-E239E01098E8}" name="Impostos" dataDxfId="8" totalsRowDxfId="7" dataCellStyle="Vírgula" totalsRowCellStyle="Vírgula">
      <calculatedColumnFormula>-B2*6%</calculatedColumnFormula>
    </tableColumn>
    <tableColumn id="6" xr3:uid="{BD626C84-2CF1-428D-ABBD-E91FCADC6D8B}" name="Valor de compra" dataCellStyle="Vírgula"/>
    <tableColumn id="7" xr3:uid="{33BA48EE-16D4-4A13-832A-E58C0E43514C}" name="Despesas " dataDxfId="6" totalsRowDxfId="5" dataCellStyle="Vírgula" totalsRowCellStyle="Vírgula"/>
    <tableColumn id="8" xr3:uid="{980CDCBA-C6C1-448D-8150-F66F2F9D6CAA}" name="Lucro Líquido" dataDxfId="4" totalsRowDxfId="3" dataCellStyle="Vírgula" totalsRowCellStyle="Vírgula">
      <calculatedColumnFormula>SUM(B2:G2)</calculatedColumnFormula>
    </tableColumn>
    <tableColumn id="9" xr3:uid="{7A7CE69D-177C-4DBE-8909-3B086D400A1C}" name="Custo 1.000" dataDxfId="2" dataCellStyle="Vírgula" totalsRowCellStyle="Vírgula">
      <calculatedColumnFormula>IF(Tabela1[[#This Row],[Lucro Líquido]]&lt;1000,1000/Tabela1[[#This Row],[Lucro Líquido]],0)</calculatedColumnFormula>
    </tableColumn>
    <tableColumn id="10" xr3:uid="{593C9635-6CA2-47D8-97F7-6FE14F658B0B}" name="Custo 10.000" dataDxfId="1" totalsRowDxfId="0" dataCellStyle="Vírgula" totalsRowCellStyle="Vírgula">
      <calculatedColumnFormula>IF(Tabela1[[#This Row],[Lucro Líquido]]&gt;1000,10000/Tabela1[[#This Row],[Lucro Líquido]],0)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782B-0B8A-41DD-8A96-641D60239451}">
  <dimension ref="A1:J7"/>
  <sheetViews>
    <sheetView showGridLines="0" workbookViewId="0">
      <selection activeCell="E5" sqref="E5"/>
    </sheetView>
  </sheetViews>
  <sheetFormatPr defaultRowHeight="15" x14ac:dyDescent="0.25"/>
  <cols>
    <col min="1" max="1" width="16.5703125" customWidth="1"/>
    <col min="2" max="2" width="9.5703125" bestFit="1" customWidth="1"/>
    <col min="3" max="3" width="13" bestFit="1" customWidth="1"/>
    <col min="4" max="4" width="9.85546875" customWidth="1"/>
    <col min="5" max="5" width="11.28515625" customWidth="1"/>
    <col min="6" max="6" width="15.140625" customWidth="1"/>
    <col min="7" max="7" width="11.85546875" customWidth="1"/>
    <col min="8" max="8" width="9.85546875" bestFit="1" customWidth="1"/>
    <col min="9" max="9" width="8.28515625" bestFit="1" customWidth="1"/>
    <col min="10" max="10" width="8.85546875" bestFit="1" customWidth="1"/>
  </cols>
  <sheetData>
    <row r="1" spans="1:10" ht="30" customHeight="1" x14ac:dyDescent="0.25">
      <c r="A1" s="3" t="s">
        <v>0</v>
      </c>
      <c r="B1" s="3" t="s">
        <v>3</v>
      </c>
      <c r="C1" s="4" t="s">
        <v>1</v>
      </c>
      <c r="D1" s="3" t="s">
        <v>5</v>
      </c>
      <c r="E1" s="3" t="s">
        <v>2</v>
      </c>
      <c r="F1" s="2" t="s">
        <v>21</v>
      </c>
      <c r="G1" s="3" t="s">
        <v>4</v>
      </c>
      <c r="H1" s="4" t="s">
        <v>6</v>
      </c>
      <c r="I1" s="4" t="s">
        <v>7</v>
      </c>
      <c r="J1" s="4" t="s">
        <v>14</v>
      </c>
    </row>
    <row r="2" spans="1:10" x14ac:dyDescent="0.25">
      <c r="A2" t="s">
        <v>8</v>
      </c>
      <c r="B2" s="1">
        <v>597</v>
      </c>
      <c r="C2" s="1">
        <f t="shared" ref="C2:C7" si="0">-B2*4.99%</f>
        <v>-29.790299999999998</v>
      </c>
      <c r="D2" s="1">
        <v>-50</v>
      </c>
      <c r="E2" s="1">
        <f t="shared" ref="E2:E7" si="1">-B2*6%</f>
        <v>-35.82</v>
      </c>
      <c r="F2" s="1">
        <v>0</v>
      </c>
      <c r="G2" s="1">
        <f>(80+21+28+150)/30*-1</f>
        <v>-9.3000000000000007</v>
      </c>
      <c r="H2" s="1">
        <f t="shared" ref="H2:H7" si="2">SUM(B2:G2)</f>
        <v>472.08969999999999</v>
      </c>
      <c r="I2" s="1">
        <f>IF(Tabela2[[#This Row],[Lucro Líquido]]&lt;1000,1000/Tabela2[[#This Row],[Lucro Líquido]],0)</f>
        <v>2.1182415121533049</v>
      </c>
      <c r="J2" s="1">
        <f>IF(Tabela2[[#This Row],[Lucro Líquido]]&gt;1000,10000/H2,0)</f>
        <v>0</v>
      </c>
    </row>
    <row r="3" spans="1:10" x14ac:dyDescent="0.25">
      <c r="A3" t="s">
        <v>16</v>
      </c>
      <c r="B3" s="1">
        <v>147</v>
      </c>
      <c r="C3" s="1">
        <f t="shared" si="0"/>
        <v>-7.3353000000000002</v>
      </c>
      <c r="D3" s="1">
        <v>-35</v>
      </c>
      <c r="E3" s="1">
        <f t="shared" si="1"/>
        <v>-8.82</v>
      </c>
      <c r="F3" s="1">
        <v>0</v>
      </c>
      <c r="G3" s="1">
        <f>(80+21+28+150)/30*-1</f>
        <v>-9.3000000000000007</v>
      </c>
      <c r="H3" s="1">
        <f t="shared" si="2"/>
        <v>86.54470000000002</v>
      </c>
      <c r="I3" s="1">
        <f>IF(Tabela2[[#This Row],[Lucro Líquido]]&lt;1000,1000/Tabela2[[#This Row],[Lucro Líquido]],0)</f>
        <v>11.554722588442733</v>
      </c>
      <c r="J3" s="1">
        <f>IF(Tabela2[[#This Row],[Lucro Líquido]]&gt;1000,10000/H3,0)</f>
        <v>0</v>
      </c>
    </row>
    <row r="4" spans="1:10" x14ac:dyDescent="0.25">
      <c r="A4" t="s">
        <v>17</v>
      </c>
      <c r="B4" s="1">
        <v>97</v>
      </c>
      <c r="C4" s="1">
        <f t="shared" si="0"/>
        <v>-4.8403</v>
      </c>
      <c r="D4" s="1">
        <v>-34</v>
      </c>
      <c r="E4" s="1">
        <f t="shared" si="1"/>
        <v>-5.8199999999999994</v>
      </c>
      <c r="F4" s="1">
        <v>0</v>
      </c>
      <c r="G4" s="1">
        <f>(80+21+28+150)/30*-1</f>
        <v>-9.3000000000000007</v>
      </c>
      <c r="H4" s="1">
        <f t="shared" si="2"/>
        <v>43.039699999999996</v>
      </c>
      <c r="I4" s="1">
        <f>IF(Tabela2[[#This Row],[Lucro Líquido]]&lt;1000,1000/Tabela2[[#This Row],[Lucro Líquido]],0)</f>
        <v>23.234362693048514</v>
      </c>
      <c r="J4" s="1">
        <f>IF(Tabela2[[#This Row],[Lucro Líquido]]&gt;1000,10000/H4,0)</f>
        <v>0</v>
      </c>
    </row>
    <row r="5" spans="1:10" x14ac:dyDescent="0.25">
      <c r="A5" t="s">
        <v>13</v>
      </c>
      <c r="B5" s="1">
        <v>2000</v>
      </c>
      <c r="C5" s="1">
        <f t="shared" si="0"/>
        <v>-99.8</v>
      </c>
      <c r="D5" s="1">
        <v>-33</v>
      </c>
      <c r="E5" s="1">
        <f t="shared" si="1"/>
        <v>-120</v>
      </c>
      <c r="F5" s="1">
        <v>0</v>
      </c>
      <c r="G5" s="1">
        <f>(80+21+28+150)/30*-1</f>
        <v>-9.3000000000000007</v>
      </c>
      <c r="H5" s="1">
        <f t="shared" si="2"/>
        <v>1737.9</v>
      </c>
      <c r="I5" s="1">
        <f>IF(Tabela2[[#This Row],[Lucro Líquido]]&lt;1000,1000/Tabela2[[#This Row],[Lucro Líquido]],0)</f>
        <v>0</v>
      </c>
      <c r="J5" s="1">
        <f>IF(Tabela2[[#This Row],[Lucro Líquido]]&gt;1000,10000/H5,0)</f>
        <v>5.7540710052362041</v>
      </c>
    </row>
    <row r="6" spans="1:10" x14ac:dyDescent="0.25">
      <c r="A6" t="s">
        <v>18</v>
      </c>
      <c r="B6" s="1">
        <v>47</v>
      </c>
      <c r="C6" s="1">
        <f t="shared" si="0"/>
        <v>-2.3452999999999999</v>
      </c>
      <c r="D6" s="1">
        <v>-12</v>
      </c>
      <c r="E6" s="1">
        <f t="shared" si="1"/>
        <v>-2.82</v>
      </c>
      <c r="F6" s="1">
        <v>0</v>
      </c>
      <c r="G6" s="1">
        <v>0</v>
      </c>
      <c r="H6" s="1">
        <f t="shared" si="2"/>
        <v>29.834699999999998</v>
      </c>
      <c r="I6" s="1">
        <f>IF(Tabela2[[#This Row],[Lucro Líquido]]&lt;1000,1000/Tabela2[[#This Row],[Lucro Líquido]],0)</f>
        <v>33.518017610366456</v>
      </c>
      <c r="J6" s="1">
        <f>IF(Tabela2[[#This Row],[Lucro Líquido]]&gt;1000,10000/H6,0)</f>
        <v>0</v>
      </c>
    </row>
    <row r="7" spans="1:10" x14ac:dyDescent="0.25">
      <c r="A7" t="s">
        <v>19</v>
      </c>
      <c r="B7" s="1">
        <v>19.899999999999999</v>
      </c>
      <c r="C7" s="1">
        <f t="shared" si="0"/>
        <v>-0.99300999999999995</v>
      </c>
      <c r="D7" s="1">
        <v>-11</v>
      </c>
      <c r="E7" s="1">
        <f t="shared" si="1"/>
        <v>-1.194</v>
      </c>
      <c r="F7" s="1">
        <v>0</v>
      </c>
      <c r="G7" s="1">
        <v>0</v>
      </c>
      <c r="H7" s="1">
        <f t="shared" si="2"/>
        <v>6.7129900000000005</v>
      </c>
      <c r="I7" s="1">
        <f>IF(Tabela2[[#This Row],[Lucro Líquido]]&lt;1000,1000/Tabela2[[#This Row],[Lucro Líquido]],0)</f>
        <v>148.9649172723332</v>
      </c>
      <c r="J7" s="1">
        <f>IF(Tabela2[[#This Row],[Lucro Líquido]]&gt;1000,10000/H7,0)</f>
        <v>0</v>
      </c>
    </row>
  </sheetData>
  <phoneticPr fontId="2" type="noConversion"/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C8454-452A-4B9E-9094-D5CBEB501B17}">
  <dimension ref="A1:J6"/>
  <sheetViews>
    <sheetView showGridLines="0" tabSelected="1" workbookViewId="0">
      <selection activeCell="D8" sqref="D8"/>
    </sheetView>
  </sheetViews>
  <sheetFormatPr defaultRowHeight="15" x14ac:dyDescent="0.25"/>
  <cols>
    <col min="1" max="1" width="16.5703125" customWidth="1"/>
    <col min="2" max="2" width="10.5703125" bestFit="1" customWidth="1"/>
    <col min="3" max="3" width="18" bestFit="1" customWidth="1"/>
    <col min="4" max="4" width="9.85546875" customWidth="1"/>
    <col min="5" max="5" width="11.28515625" customWidth="1"/>
    <col min="6" max="6" width="17.5703125" customWidth="1"/>
    <col min="7" max="7" width="11.85546875" customWidth="1"/>
    <col min="8" max="8" width="14.85546875" customWidth="1"/>
    <col min="9" max="9" width="13.140625" customWidth="1"/>
    <col min="10" max="10" width="14.28515625" bestFit="1" customWidth="1"/>
  </cols>
  <sheetData>
    <row r="1" spans="1:10" x14ac:dyDescent="0.25">
      <c r="A1" t="s">
        <v>0</v>
      </c>
      <c r="B1" t="s">
        <v>3</v>
      </c>
      <c r="C1" t="s">
        <v>10</v>
      </c>
      <c r="D1" t="s">
        <v>5</v>
      </c>
      <c r="E1" t="s">
        <v>2</v>
      </c>
      <c r="F1" t="s">
        <v>11</v>
      </c>
      <c r="G1" t="s">
        <v>4</v>
      </c>
      <c r="H1" t="s">
        <v>6</v>
      </c>
      <c r="I1" t="s">
        <v>7</v>
      </c>
      <c r="J1" t="s">
        <v>14</v>
      </c>
    </row>
    <row r="2" spans="1:10" x14ac:dyDescent="0.25">
      <c r="A2" t="s">
        <v>9</v>
      </c>
      <c r="B2" s="1">
        <v>147</v>
      </c>
      <c r="C2" s="1">
        <f>-B2*4.99%</f>
        <v>-7.3353000000000002</v>
      </c>
      <c r="D2" s="1">
        <v>-32</v>
      </c>
      <c r="E2" s="1">
        <f>-B2*6%</f>
        <v>-8.82</v>
      </c>
      <c r="F2" s="1">
        <v>-93</v>
      </c>
      <c r="G2" s="1">
        <f>(80+21+28+150)/30*-1</f>
        <v>-9.3000000000000007</v>
      </c>
      <c r="H2" s="1">
        <f>SUM(B2:G2)</f>
        <v>-3.4552999999999834</v>
      </c>
      <c r="I2" s="1">
        <f>IF(Tabela1[[#This Row],[Lucro Líquido]]&lt;1000,1000/Tabela1[[#This Row],[Lucro Líquido]],0)</f>
        <v>-289.41047087083751</v>
      </c>
      <c r="J2" s="1">
        <f>IF(Tabela1[[#This Row],[Lucro Líquido]]&gt;1000,10000/Tabela1[[#This Row],[Lucro Líquido]],0)</f>
        <v>0</v>
      </c>
    </row>
    <row r="3" spans="1:10" x14ac:dyDescent="0.25">
      <c r="A3" t="s">
        <v>12</v>
      </c>
      <c r="B3" s="1">
        <v>35</v>
      </c>
      <c r="C3" s="1">
        <f>-B3*4.99%</f>
        <v>-1.7464999999999999</v>
      </c>
      <c r="D3" s="1">
        <v>-5</v>
      </c>
      <c r="E3" s="1">
        <f>-B3*6%</f>
        <v>-2.1</v>
      </c>
      <c r="F3" s="1">
        <v>-13</v>
      </c>
      <c r="G3" s="1">
        <v>-2</v>
      </c>
      <c r="H3" s="1">
        <f>SUM(B3:G3)</f>
        <v>11.153500000000001</v>
      </c>
      <c r="I3" s="1">
        <f>IF(Tabela1[[#This Row],[Lucro Líquido]]&lt;1000,1000/Tabela1[[#This Row],[Lucro Líquido]],0)</f>
        <v>89.657954902048672</v>
      </c>
      <c r="J3" s="1">
        <f>IF(Tabela1[[#This Row],[Lucro Líquido]]&gt;1000,10000/Tabela1[[#This Row],[Lucro Líquido]],0)</f>
        <v>0</v>
      </c>
    </row>
    <row r="4" spans="1:10" x14ac:dyDescent="0.25">
      <c r="A4" t="s">
        <v>15</v>
      </c>
      <c r="B4" s="1">
        <v>140</v>
      </c>
      <c r="C4" s="1">
        <v>0</v>
      </c>
      <c r="D4" s="1">
        <v>0</v>
      </c>
      <c r="E4" s="1">
        <f>-B4*6%</f>
        <v>-8.4</v>
      </c>
      <c r="F4" s="1">
        <v>-90</v>
      </c>
      <c r="G4" s="1">
        <f>(80+150)/30*-1</f>
        <v>-7.666666666666667</v>
      </c>
      <c r="H4" s="1">
        <f>SUM(B4:G4)</f>
        <v>33.93333333333333</v>
      </c>
      <c r="I4" s="1">
        <f>IF(Tabela1[[#This Row],[Lucro Líquido]]&lt;1000,1000/Tabela1[[#This Row],[Lucro Líquido]],0)</f>
        <v>29.469548133595289</v>
      </c>
      <c r="J4" s="1">
        <f>IF(Tabela1[[#This Row],[Lucro Líquido]]&gt;1000,10000/Tabela1[[#This Row],[Lucro Líquido]],0)</f>
        <v>0</v>
      </c>
    </row>
    <row r="5" spans="1:10" x14ac:dyDescent="0.25">
      <c r="A5" t="s">
        <v>20</v>
      </c>
      <c r="B5" s="1">
        <v>30000</v>
      </c>
      <c r="C5" s="1">
        <v>0</v>
      </c>
      <c r="D5" s="1">
        <v>-100</v>
      </c>
      <c r="E5" s="1">
        <f>-B5*6%</f>
        <v>-1800</v>
      </c>
      <c r="F5" s="1">
        <v>-26000</v>
      </c>
      <c r="G5" s="1">
        <f>-250</f>
        <v>-250</v>
      </c>
      <c r="H5" s="1">
        <f>SUM(B5:G5)</f>
        <v>1850</v>
      </c>
      <c r="I5" s="1">
        <f>IF(Tabela1[[#This Row],[Lucro Líquido]]&lt;1000,1000/Tabela1[[#This Row],[Lucro Líquido]],0)</f>
        <v>0</v>
      </c>
      <c r="J5" s="1">
        <f>IF(Tabela1[[#This Row],[Lucro Líquido]]&gt;1000,10000/Tabela1[[#This Row],[Lucro Líquido]],0)</f>
        <v>5.4054054054054053</v>
      </c>
    </row>
    <row r="6" spans="1:10" x14ac:dyDescent="0.25">
      <c r="A6" t="s">
        <v>22</v>
      </c>
      <c r="B6" s="1">
        <v>100</v>
      </c>
      <c r="C6" s="1">
        <f>-B6*4.99%</f>
        <v>-4.99</v>
      </c>
      <c r="D6" s="1"/>
      <c r="E6" s="1">
        <f>-B6*6%</f>
        <v>-6</v>
      </c>
      <c r="F6" s="1"/>
      <c r="G6" s="1"/>
      <c r="H6" s="1">
        <f>SUM(B6:G6)</f>
        <v>89.01</v>
      </c>
      <c r="I6" s="1">
        <f>IF(Tabela1[[#This Row],[Lucro Líquido]]&lt;1000,1000/Tabela1[[#This Row],[Lucro Líquido]],0)</f>
        <v>11.234692731153803</v>
      </c>
      <c r="J6" s="1">
        <f>IF(Tabela1[[#This Row],[Lucro Líquido]]&gt;1000,10000/Tabela1[[#This Row],[Lucro Líquido]],0)</f>
        <v>0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Serviços</vt:lpstr>
      <vt:lpstr>Produtos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Gessica Soares</dc:creator>
  <cp:lastModifiedBy>Gessica Soares</cp:lastModifiedBy>
  <dcterms:created xsi:type="dcterms:W3CDTF">2023-11-16T19:11:53Z</dcterms:created>
  <dcterms:modified xsi:type="dcterms:W3CDTF">2023-11-21T22:15:57Z</dcterms:modified>
</cp:coreProperties>
</file>